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I:\水道\上水道\総務\財務\経営分析(H27から)\R7(R6決算分）\02_県提出\"/>
    </mc:Choice>
  </mc:AlternateContent>
  <xr:revisionPtr revIDLastSave="0" documentId="13_ncr:1_{C6AFB677-B6D9-48B0-B107-485F6F557749}" xr6:coauthVersionLast="47" xr6:coauthVersionMax="47" xr10:uidLastSave="{00000000-0000-0000-0000-000000000000}"/>
  <workbookProtection workbookAlgorithmName="SHA-512" workbookHashValue="EKFpwgGme0FxMlBtvnFPRQBgD8NAoTfkYY/7yLa29v9gFLiLCNq08M83KPnmLvGkj6K4eRs2yV2h1Xme3kCgxw==" workbookSaltValue="afCM0qQEZXB4xFSGrFYeKQ==" workbookSpinCount="100000" lockStructure="1"/>
  <bookViews>
    <workbookView xWindow="-105" yWindow="-105" windowWidth="26622" windowHeight="171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W10" i="4"/>
  <c r="W8" i="4"/>
  <c r="B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<sst xmlns="http://schemas.openxmlformats.org/spreadsheetml/2006/main" count="236" uniqueCount="115">
  <si>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</si>
  <si>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</si>
  <si>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</si>
  <si>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</si>
  <si>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</si>
  <si>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</si>
  <si>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</si>
  <si>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</si>
  <si>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</si>
  <si>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</si>
  <si>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</si>
  <si>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</si>
  <si>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</si>
  <si>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</si>
  <si>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</si>
  <si>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</si>
  <si>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</si>
  <si>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</si>
  <si>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</si>
  <si>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</si>
  <si>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</si>
  <si>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</si>
  <si>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</si>
  <si>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</si>
  <si>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</si>
  <si>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</si>
  <si>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</si>
  <si>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</si>
  <si>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</si>
  <si>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</si>
  <si>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</si>
  <si>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</si>
  <si>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</si>
  <si>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</si>
  <si>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</si>
  <si>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</si>
  <si>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</si>
  <si>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</si>
  <si>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</si>
  <si>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</si>
  <si>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</si>
  <si>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</si>
  <si>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</si>
  <si>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</si>
  <si>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</si>
  <si>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</si>
  <si>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</si>
  <si>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</si>
  <si>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</si>
  <si>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</si>
  <si>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</si>
  <si>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</si>
  <si>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</si>
  <si>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</si>
  <si>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</si>
  <si>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</si>
  <si>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</si>
  <si>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</si>
  <si>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</si>
  <si>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</si>
  <si>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</si>
  <si>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</si>
  <si>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</si>
  <si>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</si>
  <si>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</si>
  <si>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</si>
  <si>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</si>
  <si>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</si>
  <si>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</si>
  <si>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</si>
  <si>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</si>
  <si>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</si>
  <si>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</si>
  <si>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</si>
  <si>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</si>
  <si>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</si>
  <si>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</si>
  <si>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</si>
  <si>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</si>
  <si>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</si>
  <si>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</si>
  <si>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</si>
  <si>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</si>
  <si>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</si>
  <si>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</si>
  <si>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</si>
  <si>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</si>
  <si>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</si>
  <si>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</si>
  <si>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</si>
  <si>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</si>
  <si>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</si>
  <si>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</si>
  <si>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</si>
  <si>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</si>
  <si>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</si>
  <si>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裾野市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</si>
  <si>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</si>
  <si>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</si>
  <si>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</si>
  <si>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</si>
  <si>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</si>
  <si>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</si>
  <si>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</si>
  <si>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</si>
  <si>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</si>
  <si>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</si>
  <si>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</si>
  <si>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</si>
  <si>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</si>
  <si>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</si>
  <si>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</si>
  <si>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類似団体や全国平均より低いが、100％を超えており収支の均衡は保たれています。②累積欠損金は、発生していません。③流動比率は、類似団体や全国平均より下回っています。要因は、流動負債（企業債償還金）が流動資産（現金）を上回っているためです。④企業債残高対事業規模比率は、全国平均を上回り、類似団体平均は下回っている状態です。これは使用料収入に対する企業債残高の割合が高く、財政的な負担が相対的に大きい状況です。⑤経費回収率は、令和3年1月の使用料改定（平均改定率21％）により、類似団体を上回っています。しかし、全国平均を下回っている点は変わらず、使用料収入のみでは対象経費を全額回収できていないため、一般会計から補填している状況です。⑥汚水処理原価は、類似団体と全国平均の間に位置しています。令和2年度以降、処理原価は150円/㎥で推移しています。⑦施設利用率は、流域下水道による広域処理であり市単独施設を有していないため当該値は発生していません。⑧水洗化率は、類似団体と全国平均の間に位置しています。令和2年度以降は常に90％以上を維持しています。</t>
    <rPh sb="152" eb="156">
      <t>ルイジダンタイ</t>
    </rPh>
    <rPh sb="156" eb="158">
      <t>ヘイキン</t>
    </rPh>
    <rPh sb="159" eb="161">
      <t>シタマワ</t>
    </rPh>
    <rPh sb="165" eb="167">
      <t>ジョウタイ</t>
    </rPh>
    <rPh sb="194" eb="197">
      <t>ザイセイテキ</t>
    </rPh>
    <rPh sb="198" eb="200">
      <t>フタン</t>
    </rPh>
    <rPh sb="201" eb="204">
      <t>ソウタイテキ</t>
    </rPh>
    <rPh sb="205" eb="206">
      <t>オオ</t>
    </rPh>
    <rPh sb="208" eb="210">
      <t>ジョウキョウ</t>
    </rPh>
    <rPh sb="355" eb="357">
      <t>レイワ</t>
    </rPh>
    <rPh sb="358" eb="360">
      <t>ネンド</t>
    </rPh>
    <rPh sb="360" eb="362">
      <t>イコウ</t>
    </rPh>
    <rPh sb="363" eb="365">
      <t>ショリ</t>
    </rPh>
    <rPh sb="365" eb="367">
      <t>ゲンカ</t>
    </rPh>
    <rPh sb="371" eb="372">
      <t>エン</t>
    </rPh>
    <rPh sb="375" eb="377">
      <t>スイイ</t>
    </rPh>
    <rPh sb="460" eb="462">
      <t>レイワ</t>
    </rPh>
    <rPh sb="463" eb="465">
      <t>ネンド</t>
    </rPh>
    <rPh sb="465" eb="467">
      <t>イコウ</t>
    </rPh>
    <rPh sb="468" eb="469">
      <t>ツネ</t>
    </rPh>
    <rPh sb="473" eb="475">
      <t>イジョウ</t>
    </rPh>
    <rPh sb="476" eb="478">
      <t>イジ</t>
    </rPh>
    <phoneticPr fontId="4"/>
  </si>
  <si>
    <t>裾野市下水道事業は、平成2年度から建設事業を開始しており、現時点で法定耐用年数に近づいている老朽管渠はありません。
　①有形固定資産減価償却率については、公営企業会計移行後、事業計画の概成に至るまで償却対象資産の取得が継続するため、今後も数値は上昇していく見込みです。②前述のとおり、老朽化の対象となる管渠は現時点では存在していないため、管渠老朽化率は「0.00％」です。③老朽化の対象となる管渠がないことから、管渠改善率についても 「0.00％」 となっています。
　一方で、管路施設については、継続的な調査等によるストックマネジメント計画をもとに平準的な改築事業を進めています。</t>
    <rPh sb="239" eb="243">
      <t>カンロシセツ</t>
    </rPh>
    <phoneticPr fontId="4"/>
  </si>
  <si>
    <t>　令和3年1月に平均改定率21.3％の使用料改定を実施したことにより、使用料単価（129円/m³）や経費回収率は改善しました。しかし、費用の全額回収には至らず一般会計からの繰入が必要な状況です。使用料単価は上昇したものの汚水処理原価（150円/m³）には達しておらず、さらなる使用料改定の検討が必要です。水洗化率は90％以上を維持していますが、収入確保には未接続世帯への接続促進が引き続き重要です。老朽化については管渠に法定耐用年数超過はないものの、マンホールポンプ設備の一部が更新時期を迎えており、ストックマネジメント計画に基づき改築を実施していきます。</t>
    <rPh sb="127" eb="128">
      <t>タッ</t>
    </rPh>
    <rPh sb="144" eb="146">
      <t>ケントウ</t>
    </rPh>
    <rPh sb="263" eb="264">
      <t>モト</t>
    </rPh>
    <rPh sb="269" eb="27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</si>
</sst>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26-4118-87B9-B86D891D71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0.01</c:v>
                </c:pt>
                <c:pt idx="3">
                  <c:v>0.33</c:v>
                </c:pt>
                <c:pt idx="4">
                  <c:v>7.0000000000000007E-2</c:v>
                </c:pt>
              </c:numCache>
            </c:numRef>
          </c:val>
          <c:smooth val="0"/>
          <c:extLst>
            <c:ext xmlns:c16="http://schemas.microsoft.com/office/drawing/2014/chart" uri="{C3380CC4-5D6E-409C-BE32-E72D297353CC}">
              <c16:uniqueId val="{00000001-B726-4118-87B9-B86D891D71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FE-41A6-AD91-2B36F33C36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47.23</c:v>
                </c:pt>
                <c:pt idx="2">
                  <c:v>54.22</c:v>
                </c:pt>
                <c:pt idx="3">
                  <c:v>54.1</c:v>
                </c:pt>
                <c:pt idx="4">
                  <c:v>46.92</c:v>
                </c:pt>
              </c:numCache>
            </c:numRef>
          </c:val>
          <c:smooth val="0"/>
          <c:extLst>
            <c:ext xmlns:c16="http://schemas.microsoft.com/office/drawing/2014/chart" uri="{C3380CC4-5D6E-409C-BE32-E72D297353CC}">
              <c16:uniqueId val="{00000001-7AFE-41A6-AD91-2B36F33C36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91.22</c:v>
                </c:pt>
                <c:pt idx="1">
                  <c:v>92.21</c:v>
                </c:pt>
                <c:pt idx="2">
                  <c:v>94.45</c:v>
                </c:pt>
                <c:pt idx="3">
                  <c:v>92.51</c:v>
                </c:pt>
                <c:pt idx="4">
                  <c:v>92.8</c:v>
                </c:pt>
              </c:numCache>
            </c:numRef>
          </c:val>
          <c:extLst>
            <c:ext xmlns:c16="http://schemas.microsoft.com/office/drawing/2014/chart" uri="{C3380CC4-5D6E-409C-BE32-E72D297353CC}">
              <c16:uniqueId val="{00000000-081F-4C27-809F-31FE808BE2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85.55</c:v>
                </c:pt>
                <c:pt idx="2">
                  <c:v>85.22</c:v>
                </c:pt>
                <c:pt idx="3">
                  <c:v>83.94</c:v>
                </c:pt>
                <c:pt idx="4">
                  <c:v>78.69</c:v>
                </c:pt>
              </c:numCache>
            </c:numRef>
          </c:val>
          <c:smooth val="0"/>
          <c:extLst>
            <c:ext xmlns:c16="http://schemas.microsoft.com/office/drawing/2014/chart" uri="{C3380CC4-5D6E-409C-BE32-E72D297353CC}">
              <c16:uniqueId val="{00000001-081F-4C27-809F-31FE808BE2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103.14</c:v>
                </c:pt>
                <c:pt idx="1">
                  <c:v>101.78</c:v>
                </c:pt>
                <c:pt idx="2">
                  <c:v>100.92</c:v>
                </c:pt>
                <c:pt idx="3">
                  <c:v>100.75</c:v>
                </c:pt>
                <c:pt idx="4">
                  <c:v>100.93</c:v>
                </c:pt>
              </c:numCache>
            </c:numRef>
          </c:val>
          <c:extLst>
            <c:ext xmlns:c16="http://schemas.microsoft.com/office/drawing/2014/chart" uri="{C3380CC4-5D6E-409C-BE32-E72D297353CC}">
              <c16:uniqueId val="{00000000-E625-4883-AFA5-CD47FD171B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109.7</c:v>
                </c:pt>
                <c:pt idx="2">
                  <c:v>109.07</c:v>
                </c:pt>
                <c:pt idx="3">
                  <c:v>112.19</c:v>
                </c:pt>
                <c:pt idx="4">
                  <c:v>112.88</c:v>
                </c:pt>
              </c:numCache>
            </c:numRef>
          </c:val>
          <c:smooth val="0"/>
          <c:extLst>
            <c:ext xmlns:c16="http://schemas.microsoft.com/office/drawing/2014/chart" uri="{C3380CC4-5D6E-409C-BE32-E72D297353CC}">
              <c16:uniqueId val="{00000001-E625-4883-AFA5-CD47FD171B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7.93</c:v>
                </c:pt>
                <c:pt idx="1">
                  <c:v>10.32</c:v>
                </c:pt>
                <c:pt idx="2">
                  <c:v>12.79</c:v>
                </c:pt>
                <c:pt idx="3">
                  <c:v>15.3</c:v>
                </c:pt>
                <c:pt idx="4">
                  <c:v>17.739999999999998</c:v>
                </c:pt>
              </c:numCache>
            </c:numRef>
          </c:val>
          <c:extLst>
            <c:ext xmlns:c16="http://schemas.microsoft.com/office/drawing/2014/chart" uri="{C3380CC4-5D6E-409C-BE32-E72D297353CC}">
              <c16:uniqueId val="{00000000-40D7-4C1F-B19B-66C4E05F47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9.35</c:v>
                </c:pt>
                <c:pt idx="2">
                  <c:v>12.44</c:v>
                </c:pt>
                <c:pt idx="3">
                  <c:v>12.83</c:v>
                </c:pt>
                <c:pt idx="4">
                  <c:v>12.69</c:v>
                </c:pt>
              </c:numCache>
            </c:numRef>
          </c:val>
          <c:smooth val="0"/>
          <c:extLst>
            <c:ext xmlns:c16="http://schemas.microsoft.com/office/drawing/2014/chart" uri="{C3380CC4-5D6E-409C-BE32-E72D297353CC}">
              <c16:uniqueId val="{00000001-40D7-4C1F-B19B-66C4E05F47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54-4187-8E98-A8A31CEA82A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0.12</c:v>
                </c:pt>
                <c:pt idx="2">
                  <c:v>0.28999999999999998</c:v>
                </c:pt>
                <c:pt idx="3">
                  <c:v>0.15</c:v>
                </c:pt>
                <c:pt idx="4">
                  <c:v>0.02</c:v>
                </c:pt>
              </c:numCache>
            </c:numRef>
          </c:val>
          <c:smooth val="0"/>
          <c:extLst>
            <c:ext xmlns:c16="http://schemas.microsoft.com/office/drawing/2014/chart" uri="{C3380CC4-5D6E-409C-BE32-E72D297353CC}">
              <c16:uniqueId val="{00000001-0D54-4187-8E98-A8A31CEA82A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98-489B-9F7F-96AC583AE6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0.1</c:v>
                </c:pt>
                <c:pt idx="2" formatCode="#,##0.00;&quot;△&quot;#,##0.00">
                  <c:v>0</c:v>
                </c:pt>
                <c:pt idx="3">
                  <c:v>0.17</c:v>
                </c:pt>
                <c:pt idx="4" formatCode="#,##0.00;&quot;△&quot;#,##0.00">
                  <c:v>0</c:v>
                </c:pt>
              </c:numCache>
            </c:numRef>
          </c:val>
          <c:smooth val="0"/>
          <c:extLst>
            <c:ext xmlns:c16="http://schemas.microsoft.com/office/drawing/2014/chart" uri="{C3380CC4-5D6E-409C-BE32-E72D297353CC}">
              <c16:uniqueId val="{00000001-0598-489B-9F7F-96AC583AE6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32.47</c:v>
                </c:pt>
                <c:pt idx="1">
                  <c:v>38.18</c:v>
                </c:pt>
                <c:pt idx="2">
                  <c:v>37.869999999999997</c:v>
                </c:pt>
                <c:pt idx="3">
                  <c:v>29.93</c:v>
                </c:pt>
                <c:pt idx="4">
                  <c:v>20.34</c:v>
                </c:pt>
              </c:numCache>
            </c:numRef>
          </c:val>
          <c:extLst>
            <c:ext xmlns:c16="http://schemas.microsoft.com/office/drawing/2014/chart" uri="{C3380CC4-5D6E-409C-BE32-E72D297353CC}">
              <c16:uniqueId val="{00000000-8CA2-4CC5-86AD-DFF40F75D7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49.21</c:v>
                </c:pt>
                <c:pt idx="2">
                  <c:v>62.92</c:v>
                </c:pt>
                <c:pt idx="3">
                  <c:v>66.260000000000005</c:v>
                </c:pt>
                <c:pt idx="4">
                  <c:v>75.33</c:v>
                </c:pt>
              </c:numCache>
            </c:numRef>
          </c:val>
          <c:smooth val="0"/>
          <c:extLst>
            <c:ext xmlns:c16="http://schemas.microsoft.com/office/drawing/2014/chart" uri="{C3380CC4-5D6E-409C-BE32-E72D297353CC}">
              <c16:uniqueId val="{00000001-8CA2-4CC5-86AD-DFF40F75D7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1602.13</c:v>
                </c:pt>
                <c:pt idx="1">
                  <c:v>1251.8699999999999</c:v>
                </c:pt>
                <c:pt idx="2">
                  <c:v>1466.52</c:v>
                </c:pt>
                <c:pt idx="3">
                  <c:v>1261.29</c:v>
                </c:pt>
                <c:pt idx="4">
                  <c:v>1118.68</c:v>
                </c:pt>
              </c:numCache>
            </c:numRef>
          </c:val>
          <c:extLst>
            <c:ext xmlns:c16="http://schemas.microsoft.com/office/drawing/2014/chart" uri="{C3380CC4-5D6E-409C-BE32-E72D297353CC}">
              <c16:uniqueId val="{00000000-B99B-459A-8BD1-039DE87CB17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1172.21</c:v>
                </c:pt>
                <c:pt idx="2">
                  <c:v>1122.71</c:v>
                </c:pt>
                <c:pt idx="3">
                  <c:v>1225.74</c:v>
                </c:pt>
                <c:pt idx="4">
                  <c:v>1382.02</c:v>
                </c:pt>
              </c:numCache>
            </c:numRef>
          </c:val>
          <c:smooth val="0"/>
          <c:extLst>
            <c:ext xmlns:c16="http://schemas.microsoft.com/office/drawing/2014/chart" uri="{C3380CC4-5D6E-409C-BE32-E72D297353CC}">
              <c16:uniqueId val="{00000001-B99B-459A-8BD1-039DE87CB17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70.53</c:v>
                </c:pt>
                <c:pt idx="1">
                  <c:v>85.79</c:v>
                </c:pt>
                <c:pt idx="2">
                  <c:v>85.91</c:v>
                </c:pt>
                <c:pt idx="3">
                  <c:v>85.95</c:v>
                </c:pt>
                <c:pt idx="4">
                  <c:v>86.12</c:v>
                </c:pt>
              </c:numCache>
            </c:numRef>
          </c:val>
          <c:extLst>
            <c:ext xmlns:c16="http://schemas.microsoft.com/office/drawing/2014/chart" uri="{C3380CC4-5D6E-409C-BE32-E72D297353CC}">
              <c16:uniqueId val="{00000000-C391-4108-B237-4E78DB72D7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79.55</c:v>
                </c:pt>
                <c:pt idx="2">
                  <c:v>76.87</c:v>
                </c:pt>
                <c:pt idx="3">
                  <c:v>77.03</c:v>
                </c:pt>
                <c:pt idx="4">
                  <c:v>73.77</c:v>
                </c:pt>
              </c:numCache>
            </c:numRef>
          </c:val>
          <c:smooth val="0"/>
          <c:extLst>
            <c:ext xmlns:c16="http://schemas.microsoft.com/office/drawing/2014/chart" uri="{C3380CC4-5D6E-409C-BE32-E72D297353CC}">
              <c16:uniqueId val="{00000001-C391-4108-B237-4E78DB72D7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2842-4B03-AB0E-E31788C025D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161.13</c:v>
                </c:pt>
                <c:pt idx="2">
                  <c:v>161.19999999999999</c:v>
                </c:pt>
                <c:pt idx="3">
                  <c:v>157.56</c:v>
                </c:pt>
                <c:pt idx="4">
                  <c:v>177.17</c:v>
                </c:pt>
              </c:numCache>
            </c:numRef>
          </c:val>
          <c:smooth val="0"/>
          <c:extLst>
            <c:ext xmlns:c16="http://schemas.microsoft.com/office/drawing/2014/chart" uri="{C3380CC4-5D6E-409C-BE32-E72D297353CC}">
              <c16:uniqueId val="{00000001-2842-4B03-AB0E-E31788C025D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45" zoomScale="130" zoomScaleNormal="130" workbookViewId="0">
      <selection activeCell="BL66" sqref="BL66:BZ82"/>
    </sheetView>
  </sheetViews>
  <sheetFormatPr defaultColWidth="2.59765625" defaultRowHeight="13.5" x14ac:dyDescent="0.2"/>
  <cols>
    <col min="1" max="1" width="2.59765625" customWidth="1"/>
    <col min="2" max="62" width="3.69921875" customWidth="1"/>
    <col min="64" max="78" width="3.09765625" customWidth="1"/>
    <col min="79" max="79" width="4.5" bestFit="1" customWidth="1"/>
    <col min="81" max="82" width="4.5" bestFit="1" customWidth="1"/>
  </cols>
  <sheetData>
    <row r="1" spans="1:78" ht="17.3"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000000000000007"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8000000000000007"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8000000000000007"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8000000000000007"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静岡県　裾野市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Cb2</v>
      </c>
      <c r="X8" s="64"/>
      <c r="Y8" s="64"/>
      <c r="Z8" s="64"/>
      <c r="AA8" s="64"/>
      <c r="AB8" s="64"/>
      <c r="AC8" s="64"/>
      <c r="AD8" s="65" t="str">
        <f>データ!$M$6</f>
        <v>非設置</v>
      </c>
      <c r="AE8" s="65"/>
      <c r="AF8" s="65"/>
      <c r="AG8" s="65"/>
      <c r="AH8" s="65"/>
      <c r="AI8" s="65"/>
      <c r="AJ8" s="65"/>
      <c r="AK8" s="3"/>
      <c r="AL8" s="44">
        <f>データ!S6</f>
        <v>48688</v>
      </c>
      <c r="AM8" s="44"/>
      <c r="AN8" s="44"/>
      <c r="AO8" s="44"/>
      <c r="AP8" s="44"/>
      <c r="AQ8" s="44"/>
      <c r="AR8" s="44"/>
      <c r="AS8" s="44"/>
      <c r="AT8" s="45">
        <f>データ!T6</f>
        <v>138.12</v>
      </c>
      <c r="AU8" s="45"/>
      <c r="AV8" s="45"/>
      <c r="AW8" s="45"/>
      <c r="AX8" s="45"/>
      <c r="AY8" s="45"/>
      <c r="AZ8" s="45"/>
      <c r="BA8" s="45"/>
      <c r="BB8" s="45">
        <f>データ!U6</f>
        <v>352.51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62.74</v>
      </c>
      <c r="J10" s="45"/>
      <c r="K10" s="45"/>
      <c r="L10" s="45"/>
      <c r="M10" s="45"/>
      <c r="N10" s="45"/>
      <c r="O10" s="45"/>
      <c r="P10" s="45">
        <f>データ!P6</f>
        <v>48.87</v>
      </c>
      <c r="Q10" s="45"/>
      <c r="R10" s="45"/>
      <c r="S10" s="45"/>
      <c r="T10" s="45"/>
      <c r="U10" s="45"/>
      <c r="V10" s="45"/>
      <c r="W10" s="45">
        <f>データ!Q6</f>
        <v>91.08</v>
      </c>
      <c r="X10" s="45"/>
      <c r="Y10" s="45"/>
      <c r="Z10" s="45"/>
      <c r="AA10" s="45"/>
      <c r="AB10" s="45"/>
      <c r="AC10" s="45"/>
      <c r="AD10" s="44">
        <f>データ!R6</f>
        <v>2508</v>
      </c>
      <c r="AE10" s="44"/>
      <c r="AF10" s="44"/>
      <c r="AG10" s="44"/>
      <c r="AH10" s="44"/>
      <c r="AI10" s="44"/>
      <c r="AJ10" s="44"/>
      <c r="AK10" s="2"/>
      <c r="AL10" s="44">
        <f>データ!V6</f>
        <v>23640</v>
      </c>
      <c r="AM10" s="44"/>
      <c r="AN10" s="44"/>
      <c r="AO10" s="44"/>
      <c r="AP10" s="44"/>
      <c r="AQ10" s="44"/>
      <c r="AR10" s="44"/>
      <c r="AS10" s="44"/>
      <c r="AT10" s="45">
        <f>データ!W6</f>
        <v>4.12</v>
      </c>
      <c r="AU10" s="45"/>
      <c r="AV10" s="45"/>
      <c r="AW10" s="45"/>
      <c r="AX10" s="45"/>
      <c r="AY10" s="45"/>
      <c r="AZ10" s="45"/>
      <c r="BA10" s="45"/>
      <c r="BB10" s="45">
        <f>データ!X6</f>
        <v>5737.86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8000000000000007"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8000000000000007"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8000000000000007"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t1UizjXrpO2E70WjpJEKPQsJbjbL77+q21lng5CHEt3PVHIK7BBI7cfK0yNrtUvaKJLGEX5i4hB27O8GWAQeA==" saltValue="qjJY9unCy7GlS3qo9M9i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2"/>
  <cols>
    <col min="2" max="144" width="11.89843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222208</v>
      </c>
      <c r="D6" s="19">
        <f t="shared" si="3"/>
        <v>46</v>
      </c>
      <c r="E6" s="19">
        <f t="shared" si="3"/>
        <v>17</v>
      </c>
      <c r="F6" s="19">
        <f t="shared" si="3"/>
        <v>1</v>
      </c>
      <c r="G6" s="19">
        <f t="shared" si="3"/>
        <v>0</v>
      </c>
      <c r="H6" s="19" t="str">
        <f t="shared" si="3"/>
        <v>静岡県　裾野市</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62.74</v>
      </c>
      <c r="P6" s="20">
        <f t="shared" si="3"/>
        <v>48.87</v>
      </c>
      <c r="Q6" s="20">
        <f t="shared" si="3"/>
        <v>91.08</v>
      </c>
      <c r="R6" s="20">
        <f t="shared" si="3"/>
        <v>2508</v>
      </c>
      <c r="S6" s="20">
        <f t="shared" si="3"/>
        <v>48688</v>
      </c>
      <c r="T6" s="20">
        <f t="shared" si="3"/>
        <v>138.12</v>
      </c>
      <c r="U6" s="20">
        <f t="shared" si="3"/>
        <v>352.51</v>
      </c>
      <c r="V6" s="20">
        <f t="shared" si="3"/>
        <v>23640</v>
      </c>
      <c r="W6" s="20">
        <f t="shared" si="3"/>
        <v>4.12</v>
      </c>
      <c r="X6" s="20">
        <f t="shared" si="3"/>
        <v>5737.86</v>
      </c>
      <c r="Y6" s="21">
        <f>IF(Y7="",NA(),Y7)</f>
        <v>103.14</v>
      </c>
      <c r="Z6" s="21">
        <f t="shared" ref="Z6:AH6" si="4">IF(Z7="",NA(),Z7)</f>
        <v>101.78</v>
      </c>
      <c r="AA6" s="21">
        <f t="shared" si="4"/>
        <v>100.92</v>
      </c>
      <c r="AB6" s="21">
        <f t="shared" si="4"/>
        <v>100.75</v>
      </c>
      <c r="AC6" s="21">
        <f t="shared" si="4"/>
        <v>100.93</v>
      </c>
      <c r="AD6" s="21">
        <f t="shared" si="4"/>
        <v>106.75</v>
      </c>
      <c r="AE6" s="21">
        <f t="shared" si="4"/>
        <v>109.7</v>
      </c>
      <c r="AF6" s="21">
        <f t="shared" si="4"/>
        <v>109.07</v>
      </c>
      <c r="AG6" s="21">
        <f t="shared" si="4"/>
        <v>112.19</v>
      </c>
      <c r="AH6" s="21">
        <f t="shared" si="4"/>
        <v>112.88</v>
      </c>
      <c r="AI6" s="20" t="str">
        <f>IF(AI7="","",IF(AI7="-","【-】","【"&amp;SUBSTITUTE(TEXT(AI7,"#,##0.00"),"-","△")&amp;"】"))</f>
        <v>【105.36】</v>
      </c>
      <c r="AJ6" s="20">
        <f>IF(AJ7="",NA(),AJ7)</f>
        <v>0</v>
      </c>
      <c r="AK6" s="20">
        <f t="shared" ref="AK6:AS6" si="5">IF(AK7="",NA(),AK7)</f>
        <v>0</v>
      </c>
      <c r="AL6" s="20">
        <f t="shared" si="5"/>
        <v>0</v>
      </c>
      <c r="AM6" s="20">
        <f t="shared" si="5"/>
        <v>0</v>
      </c>
      <c r="AN6" s="20">
        <f t="shared" si="5"/>
        <v>0</v>
      </c>
      <c r="AO6" s="21">
        <f t="shared" si="5"/>
        <v>7.23</v>
      </c>
      <c r="AP6" s="21">
        <f t="shared" si="5"/>
        <v>0.1</v>
      </c>
      <c r="AQ6" s="20">
        <f t="shared" si="5"/>
        <v>0</v>
      </c>
      <c r="AR6" s="21">
        <f t="shared" si="5"/>
        <v>0.17</v>
      </c>
      <c r="AS6" s="20">
        <f t="shared" si="5"/>
        <v>0</v>
      </c>
      <c r="AT6" s="20" t="str">
        <f>IF(AT7="","",IF(AT7="-","【-】","【"&amp;SUBSTITUTE(TEXT(AT7,"#,##0.00"),"-","△")&amp;"】"))</f>
        <v>【3.12】</v>
      </c>
      <c r="AU6" s="21">
        <f>IF(AU7="",NA(),AU7)</f>
        <v>32.47</v>
      </c>
      <c r="AV6" s="21">
        <f t="shared" ref="AV6:BD6" si="6">IF(AV7="",NA(),AV7)</f>
        <v>38.18</v>
      </c>
      <c r="AW6" s="21">
        <f t="shared" si="6"/>
        <v>37.869999999999997</v>
      </c>
      <c r="AX6" s="21">
        <f t="shared" si="6"/>
        <v>29.93</v>
      </c>
      <c r="AY6" s="21">
        <f t="shared" si="6"/>
        <v>20.34</v>
      </c>
      <c r="AZ6" s="21">
        <f t="shared" si="6"/>
        <v>38.76</v>
      </c>
      <c r="BA6" s="21">
        <f t="shared" si="6"/>
        <v>49.21</v>
      </c>
      <c r="BB6" s="21">
        <f t="shared" si="6"/>
        <v>62.92</v>
      </c>
      <c r="BC6" s="21">
        <f t="shared" si="6"/>
        <v>66.260000000000005</v>
      </c>
      <c r="BD6" s="21">
        <f t="shared" si="6"/>
        <v>75.33</v>
      </c>
      <c r="BE6" s="20" t="str">
        <f>IF(BE7="","",IF(BE7="-","【-】","【"&amp;SUBSTITUTE(TEXT(BE7,"#,##0.00"),"-","△")&amp;"】"))</f>
        <v>【82.75】</v>
      </c>
      <c r="BF6" s="21">
        <f>IF(BF7="",NA(),BF7)</f>
        <v>1602.13</v>
      </c>
      <c r="BG6" s="21">
        <f t="shared" ref="BG6:BO6" si="7">IF(BG7="",NA(),BG7)</f>
        <v>1251.8699999999999</v>
      </c>
      <c r="BH6" s="21">
        <f t="shared" si="7"/>
        <v>1466.52</v>
      </c>
      <c r="BI6" s="21">
        <f t="shared" si="7"/>
        <v>1261.29</v>
      </c>
      <c r="BJ6" s="21">
        <f t="shared" si="7"/>
        <v>1118.68</v>
      </c>
      <c r="BK6" s="21">
        <f t="shared" si="7"/>
        <v>1303.55</v>
      </c>
      <c r="BL6" s="21">
        <f t="shared" si="7"/>
        <v>1172.21</v>
      </c>
      <c r="BM6" s="21">
        <f t="shared" si="7"/>
        <v>1122.71</v>
      </c>
      <c r="BN6" s="21">
        <f t="shared" si="7"/>
        <v>1225.74</v>
      </c>
      <c r="BO6" s="21">
        <f t="shared" si="7"/>
        <v>1382.02</v>
      </c>
      <c r="BP6" s="20" t="str">
        <f>IF(BP7="","",IF(BP7="-","【-】","【"&amp;SUBSTITUTE(TEXT(BP7,"#,##0.00"),"-","△")&amp;"】"))</f>
        <v>【602.56】</v>
      </c>
      <c r="BQ6" s="21">
        <f>IF(BQ7="",NA(),BQ7)</f>
        <v>70.53</v>
      </c>
      <c r="BR6" s="21">
        <f t="shared" ref="BR6:BZ6" si="8">IF(BR7="",NA(),BR7)</f>
        <v>85.79</v>
      </c>
      <c r="BS6" s="21">
        <f t="shared" si="8"/>
        <v>85.91</v>
      </c>
      <c r="BT6" s="21">
        <f t="shared" si="8"/>
        <v>85.95</v>
      </c>
      <c r="BU6" s="21">
        <f t="shared" si="8"/>
        <v>86.12</v>
      </c>
      <c r="BV6" s="21">
        <f t="shared" si="8"/>
        <v>78.510000000000005</v>
      </c>
      <c r="BW6" s="21">
        <f t="shared" si="8"/>
        <v>79.55</v>
      </c>
      <c r="BX6" s="21">
        <f t="shared" si="8"/>
        <v>76.87</v>
      </c>
      <c r="BY6" s="21">
        <f t="shared" si="8"/>
        <v>77.03</v>
      </c>
      <c r="BZ6" s="21">
        <f t="shared" si="8"/>
        <v>73.77</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160.44999999999999</v>
      </c>
      <c r="CH6" s="21">
        <f t="shared" si="9"/>
        <v>161.13</v>
      </c>
      <c r="CI6" s="21">
        <f t="shared" si="9"/>
        <v>161.19999999999999</v>
      </c>
      <c r="CJ6" s="21">
        <f t="shared" si="9"/>
        <v>157.56</v>
      </c>
      <c r="CK6" s="21">
        <f t="shared" si="9"/>
        <v>177.17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46.3</v>
      </c>
      <c r="CS6" s="21">
        <f t="shared" si="10"/>
        <v>47.23</v>
      </c>
      <c r="CT6" s="21">
        <f t="shared" si="10"/>
        <v>54.22</v>
      </c>
      <c r="CU6" s="21">
        <f t="shared" si="10"/>
        <v>54.1</v>
      </c>
      <c r="CV6" s="21">
        <f t="shared" si="10"/>
        <v>46.92</v>
      </c>
      <c r="CW6" s="20" t="str">
        <f>IF(CW7="","",IF(CW7="-","【-】","【"&amp;SUBSTITUTE(TEXT(CW7,"#,##0.00"),"-","△")&amp;"】"))</f>
        <v>【60.13】</v>
      </c>
      <c r="CX6" s="21">
        <f>IF(CX7="",NA(),CX7)</f>
        <v>91.22</v>
      </c>
      <c r="CY6" s="21">
        <f t="shared" ref="CY6:DG6" si="11">IF(CY7="",NA(),CY7)</f>
        <v>92.21</v>
      </c>
      <c r="CZ6" s="21">
        <f t="shared" si="11"/>
        <v>94.45</v>
      </c>
      <c r="DA6" s="21">
        <f t="shared" si="11"/>
        <v>92.51</v>
      </c>
      <c r="DB6" s="21">
        <f t="shared" si="11"/>
        <v>92.8</v>
      </c>
      <c r="DC6" s="21">
        <f t="shared" si="11"/>
        <v>85.01</v>
      </c>
      <c r="DD6" s="21">
        <f t="shared" si="11"/>
        <v>85.55</v>
      </c>
      <c r="DE6" s="21">
        <f t="shared" si="11"/>
        <v>85.22</v>
      </c>
      <c r="DF6" s="21">
        <f t="shared" si="11"/>
        <v>83.94</v>
      </c>
      <c r="DG6" s="21">
        <f t="shared" si="11"/>
        <v>78.69</v>
      </c>
      <c r="DH6" s="20" t="str">
        <f>IF(DH7="","",IF(DH7="-","【-】","【"&amp;SUBSTITUTE(TEXT(DH7,"#,##0.00"),"-","△")&amp;"】"))</f>
        <v>【96.00】</v>
      </c>
      <c r="DI6" s="21">
        <f>IF(DI7="",NA(),DI7)</f>
        <v>7.93</v>
      </c>
      <c r="DJ6" s="21">
        <f t="shared" ref="DJ6:DR6" si="12">IF(DJ7="",NA(),DJ7)</f>
        <v>10.32</v>
      </c>
      <c r="DK6" s="21">
        <f t="shared" si="12"/>
        <v>12.79</v>
      </c>
      <c r="DL6" s="21">
        <f t="shared" si="12"/>
        <v>15.3</v>
      </c>
      <c r="DM6" s="21">
        <f t="shared" si="12"/>
        <v>17.739999999999998</v>
      </c>
      <c r="DN6" s="21">
        <f t="shared" si="12"/>
        <v>9.0399999999999991</v>
      </c>
      <c r="DO6" s="21">
        <f t="shared" si="12"/>
        <v>9.35</v>
      </c>
      <c r="DP6" s="21">
        <f t="shared" si="12"/>
        <v>12.44</v>
      </c>
      <c r="DQ6" s="21">
        <f t="shared" si="12"/>
        <v>12.83</v>
      </c>
      <c r="DR6" s="21">
        <f t="shared" si="12"/>
        <v>12.69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0.12</v>
      </c>
      <c r="EA6" s="21">
        <f t="shared" si="13"/>
        <v>0.28999999999999998</v>
      </c>
      <c r="EB6" s="21">
        <f t="shared" si="13"/>
        <v>0.15</v>
      </c>
      <c r="EC6" s="21">
        <f t="shared" si="13"/>
        <v>0.02</v>
      </c>
      <c r="ED6" s="20" t="str">
        <f>IF(ED7="","",IF(ED7="-","【-】","【"&amp;SUBSTITUTE(TEXT(ED7,"#,##0.00"),"-","△")&amp;"】"))</f>
        <v>【9.46】</v>
      </c>
      <c r="EE6" s="20">
        <f>IF(EE7="",NA(),EE7)</f>
        <v>0</v>
      </c>
      <c r="EF6" s="20">
        <f t="shared" ref="EF6:EN6" si="14">IF(EF7="",NA(),EF7)</f>
        <v>0</v>
      </c>
      <c r="EG6" s="20">
        <f t="shared" si="14"/>
        <v>0</v>
      </c>
      <c r="EH6" s="20">
        <f t="shared" si="14"/>
        <v>0</v>
      </c>
      <c r="EI6" s="20">
        <f t="shared" si="14"/>
        <v>0</v>
      </c>
      <c r="EJ6" s="21">
        <f t="shared" si="14"/>
        <v>0.04</v>
      </c>
      <c r="EK6" s="21">
        <f t="shared" si="14"/>
        <v>0.06</v>
      </c>
      <c r="EL6" s="21">
        <f t="shared" si="14"/>
        <v>0.01</v>
      </c>
      <c r="EM6" s="21">
        <f t="shared" si="14"/>
        <v>0.33</v>
      </c>
      <c r="EN6" s="21">
        <f t="shared" si="14"/>
        <v>7.0000000000000007E-2</v>
      </c>
      <c r="EO6" s="20" t="str">
        <f>IF(EO7="","",IF(EO7="-","【-】","【"&amp;SUBSTITUTE(TEXT(EO7,"#,##0.00"),"-","△")&amp;"】"))</f>
        <v>【0.19】</v>
      </c>
    </row>
    <row r="7" spans="1:148" s="22" customFormat="1" x14ac:dyDescent="0.2">
      <c r="A7" s="14"/>
      <c r="B7" s="23">
        <v>2024</v>
      </c>
      <c r="C7" s="23">
        <v>222208</v>
      </c>
      <c r="D7" s="23">
        <v>46</v>
      </c>
      <c r="E7" s="23">
        <v>17</v>
      </c>
      <c r="F7" s="23">
        <v>1</v>
      </c>
      <c r="G7" s="23">
        <v>0</v>
      </c>
      <c r="H7" s="23" t="s">
        <v>96</v>
      </c>
      <c r="I7" s="23" t="s">
        <v>97</v>
      </c>
      <c r="J7" s="23" t="s">
        <v>98</v>
      </c>
      <c r="K7" s="23" t="s">
        <v>99</v>
      </c>
      <c r="L7" s="23" t="s">
        <v>100</v>
      </c>
      <c r="M7" s="23" t="s">
        <v>101</v>
      </c>
      <c r="N7" s="24" t="s">
        <v>102</v>
      </c>
      <c r="O7" s="24">
        <v>62.74</v>
      </c>
      <c r="P7" s="24">
        <v>48.87</v>
      </c>
      <c r="Q7" s="24">
        <v>91.08</v>
      </c>
      <c r="R7" s="24">
        <v>2508</v>
      </c>
      <c r="S7" s="24">
        <v>48688</v>
      </c>
      <c r="T7" s="24">
        <v>138.12</v>
      </c>
      <c r="U7" s="24">
        <v>352.51</v>
      </c>
      <c r="V7" s="24">
        <v>23640</v>
      </c>
      <c r="W7" s="24">
        <v>4.12</v>
      </c>
      <c r="X7" s="24">
        <v>5737.86</v>
      </c>
      <c r="Y7" s="24">
        <v>103.14</v>
      </c>
      <c r="Z7" s="24">
        <v>101.78</v>
      </c>
      <c r="AA7" s="24">
        <v>100.92</v>
      </c>
      <c r="AB7" s="24">
        <v>100.75</v>
      </c>
      <c r="AC7" s="24">
        <v>100.93</v>
      </c>
      <c r="AD7" s="24">
        <v>106.75</v>
      </c>
      <c r="AE7" s="24">
        <v>109.7</v>
      </c>
      <c r="AF7" s="24">
        <v>109.07</v>
      </c>
      <c r="AG7" s="24">
        <v>112.19</v>
      </c>
      <c r="AH7" s="24">
        <v>112.88</v>
      </c>
      <c r="AI7" s="24">
        <v>105.36</v>
      </c>
      <c r="AJ7" s="24">
        <v>0</v>
      </c>
      <c r="AK7" s="24">
        <v>0</v>
      </c>
      <c r="AL7" s="24">
        <v>0</v>
      </c>
      <c r="AM7" s="24">
        <v>0</v>
      </c>
      <c r="AN7" s="24">
        <v>0</v>
      </c>
      <c r="AO7" s="24">
        <v>7.23</v>
      </c>
      <c r="AP7" s="24">
        <v>0.1</v>
      </c>
      <c r="AQ7" s="24">
        <v>0</v>
      </c>
      <c r="AR7" s="24">
        <v>0.17</v>
      </c>
      <c r="AS7" s="24">
        <v>0</v>
      </c>
      <c r="AT7" s="24">
        <v>3.12</v>
      </c>
      <c r="AU7" s="24">
        <v>32.47</v>
      </c>
      <c r="AV7" s="24">
        <v>38.18</v>
      </c>
      <c r="AW7" s="24">
        <v>37.869999999999997</v>
      </c>
      <c r="AX7" s="24">
        <v>29.93</v>
      </c>
      <c r="AY7" s="24">
        <v>20.34</v>
      </c>
      <c r="AZ7" s="24">
        <v>38.76</v>
      </c>
      <c r="BA7" s="24">
        <v>49.21</v>
      </c>
      <c r="BB7" s="24">
        <v>62.92</v>
      </c>
      <c r="BC7" s="24">
        <v>66.260000000000005</v>
      </c>
      <c r="BD7" s="24">
        <v>75.33</v>
      </c>
      <c r="BE7" s="24">
        <v>82.75</v>
      </c>
      <c r="BF7" s="24">
        <v>1602.13</v>
      </c>
      <c r="BG7" s="24">
        <v>1251.8699999999999</v>
      </c>
      <c r="BH7" s="24">
        <v>1466.52</v>
      </c>
      <c r="BI7" s="24">
        <v>1261.29</v>
      </c>
      <c r="BJ7" s="24">
        <v>1118.68</v>
      </c>
      <c r="BK7" s="24">
        <v>1303.55</v>
      </c>
      <c r="BL7" s="24">
        <v>1172.21</v>
      </c>
      <c r="BM7" s="24">
        <v>1122.71</v>
      </c>
      <c r="BN7" s="24">
        <v>1225.74</v>
      </c>
      <c r="BO7" s="24">
        <v>1382.02</v>
      </c>
      <c r="BP7" s="24">
        <v>602.55999999999995</v>
      </c>
      <c r="BQ7" s="24">
        <v>70.53</v>
      </c>
      <c r="BR7" s="24">
        <v>85.79</v>
      </c>
      <c r="BS7" s="24">
        <v>85.91</v>
      </c>
      <c r="BT7" s="24">
        <v>85.95</v>
      </c>
      <c r="BU7" s="24">
        <v>86.12</v>
      </c>
      <c r="BV7" s="24">
        <v>78.510000000000005</v>
      </c>
      <c r="BW7" s="24">
        <v>79.55</v>
      </c>
      <c r="BX7" s="24">
        <v>76.87</v>
      </c>
      <c r="BY7" s="24">
        <v>77.03</v>
      </c>
      <c r="BZ7" s="24">
        <v>73.77</v>
      </c>
      <c r="CA7" s="24">
        <v>97.94</v>
      </c>
      <c r="CB7" s="24">
        <v>150</v>
      </c>
      <c r="CC7" s="24">
        <v>150</v>
      </c>
      <c r="CD7" s="24">
        <v>150</v>
      </c>
      <c r="CE7" s="24">
        <v>150</v>
      </c>
      <c r="CF7" s="24">
        <v>150</v>
      </c>
      <c r="CG7" s="24">
        <v>160.44999999999999</v>
      </c>
      <c r="CH7" s="24">
        <v>161.13</v>
      </c>
      <c r="CI7" s="24">
        <v>161.19999999999999</v>
      </c>
      <c r="CJ7" s="24">
        <v>157.56</v>
      </c>
      <c r="CK7" s="24">
        <v>177.17</v>
      </c>
      <c r="CL7" s="24">
        <v>140.97999999999999</v>
      </c>
      <c r="CM7" s="24" t="s">
        <v>102</v>
      </c>
      <c r="CN7" s="24" t="s">
        <v>102</v>
      </c>
      <c r="CO7" s="24" t="s">
        <v>102</v>
      </c>
      <c r="CP7" s="24" t="s">
        <v>102</v>
      </c>
      <c r="CQ7" s="24" t="s">
        <v>102</v>
      </c>
      <c r="CR7" s="24">
        <v>46.3</v>
      </c>
      <c r="CS7" s="24">
        <v>47.23</v>
      </c>
      <c r="CT7" s="24">
        <v>54.22</v>
      </c>
      <c r="CU7" s="24">
        <v>54.1</v>
      </c>
      <c r="CV7" s="24">
        <v>46.92</v>
      </c>
      <c r="CW7" s="24">
        <v>60.13</v>
      </c>
      <c r="CX7" s="24">
        <v>91.22</v>
      </c>
      <c r="CY7" s="24">
        <v>92.21</v>
      </c>
      <c r="CZ7" s="24">
        <v>94.45</v>
      </c>
      <c r="DA7" s="24">
        <v>92.51</v>
      </c>
      <c r="DB7" s="24">
        <v>92.8</v>
      </c>
      <c r="DC7" s="24">
        <v>85.01</v>
      </c>
      <c r="DD7" s="24">
        <v>85.55</v>
      </c>
      <c r="DE7" s="24">
        <v>85.22</v>
      </c>
      <c r="DF7" s="24">
        <v>83.94</v>
      </c>
      <c r="DG7" s="24">
        <v>78.69</v>
      </c>
      <c r="DH7" s="24">
        <v>96</v>
      </c>
      <c r="DI7" s="24">
        <v>7.93</v>
      </c>
      <c r="DJ7" s="24">
        <v>10.32</v>
      </c>
      <c r="DK7" s="24">
        <v>12.79</v>
      </c>
      <c r="DL7" s="24">
        <v>15.3</v>
      </c>
      <c r="DM7" s="24">
        <v>17.739999999999998</v>
      </c>
      <c r="DN7" s="24">
        <v>9.0399999999999991</v>
      </c>
      <c r="DO7" s="24">
        <v>9.35</v>
      </c>
      <c r="DP7" s="24">
        <v>12.44</v>
      </c>
      <c r="DQ7" s="24">
        <v>12.83</v>
      </c>
      <c r="DR7" s="24">
        <v>12.69</v>
      </c>
      <c r="DS7" s="24">
        <v>42.2</v>
      </c>
      <c r="DT7" s="24">
        <v>0</v>
      </c>
      <c r="DU7" s="24">
        <v>0</v>
      </c>
      <c r="DV7" s="24">
        <v>0</v>
      </c>
      <c r="DW7" s="24">
        <v>0</v>
      </c>
      <c r="DX7" s="24">
        <v>0</v>
      </c>
      <c r="DY7" s="24">
        <v>0</v>
      </c>
      <c r="DZ7" s="24">
        <v>0.12</v>
      </c>
      <c r="EA7" s="24">
        <v>0.28999999999999998</v>
      </c>
      <c r="EB7" s="24">
        <v>0.15</v>
      </c>
      <c r="EC7" s="24">
        <v>0.02</v>
      </c>
      <c r="ED7" s="24">
        <v>9.4600000000000009</v>
      </c>
      <c r="EE7" s="24">
        <v>0</v>
      </c>
      <c r="EF7" s="24">
        <v>0</v>
      </c>
      <c r="EG7" s="24">
        <v>0</v>
      </c>
      <c r="EH7" s="24">
        <v>0</v>
      </c>
      <c r="EI7" s="24">
        <v>0</v>
      </c>
      <c r="EJ7" s="24">
        <v>0.04</v>
      </c>
      <c r="EK7" s="24">
        <v>0.06</v>
      </c>
      <c r="EL7" s="24">
        <v>0.01</v>
      </c>
      <c r="EM7" s="24">
        <v>0.33</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松村 和俊</cp:lastModifiedBy>
  <cp:lastPrinted>2026-01-30T00:25:04Z</cp:lastPrinted>
  <dcterms:created xsi:type="dcterms:W3CDTF">2025-12-23T06:01:41Z</dcterms:created>
  <dcterms:modified xsi:type="dcterms:W3CDTF">2026-02-03T02:44:00Z</dcterms:modified>
  <cp:category/>
</cp:coreProperties>
</file>